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01.01.2012" sheetId="1" r:id="rId1"/>
  </sheets>
  <externalReferences>
    <externalReference r:id="rId4"/>
    <externalReference r:id="rId5"/>
  </externalReferences>
  <definedNames>
    <definedName name="_xlnm.Print_Area" localSheetId="0">'01.01.2012'!$A$1:$R$48</definedName>
  </definedNames>
  <calcPr fullCalcOnLoad="1"/>
</workbook>
</file>

<file path=xl/sharedStrings.xml><?xml version="1.0" encoding="utf-8"?>
<sst xmlns="http://schemas.openxmlformats.org/spreadsheetml/2006/main" count="368" uniqueCount="171">
  <si>
    <t>По состоянию на 07 февраля 2012 г.</t>
  </si>
  <si>
    <t>II. Реестр расходных обязательств</t>
  </si>
  <si>
    <t>Наименование бюджета</t>
  </si>
  <si>
    <t>Бюджет МО" Рахьинское городское поселение"Всеволожского муниципального района Ленинградской области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</si>
  <si>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</si>
  <si>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</si>
  <si>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</si>
  <si>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</si>
  <si>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</si>
  <si>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</si>
  <si>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</si>
  <si>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2011 год</t>
  </si>
  <si>
    <t>2012 год</t>
  </si>
  <si>
    <t>2012 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</si>
  <si>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</si>
  <si>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</si>
  <si>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</si>
  <si>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</si>
  <si>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</si>
  <si>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</si>
  <si>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2013  год</t>
  </si>
  <si>
    <t>2014 год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</si>
  <si>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</si>
  <si>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</si>
  <si>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</si>
  <si>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</si>
  <si>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</si>
  <si>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</si>
  <si>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</si>
  <si>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</si>
  <si>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</si>
  <si>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</si>
  <si>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</si>
  <si>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</si>
  <si>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</si>
  <si>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</si>
  <si>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</si>
  <si>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</si>
  <si>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</si>
  <si>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</si>
  <si>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</si>
  <si>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</si>
  <si>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</si>
  <si>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</si>
  <si>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</si>
  <si>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</si>
  <si>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</si>
  <si>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финансирование расходов на содержание органов местного самоуправления поселений</t>
  </si>
  <si>
    <t>0103</t>
  </si>
  <si>
    <t>Федеральный закон от 06-10-2003 №131-ФЗ "Об общих принципах организации местного самоуправления в Российской Федерации"</t>
  </si>
  <si>
    <t>06-10-2003 - не установлен</t>
  </si>
  <si>
    <t xml:space="preserve"> </t>
  </si>
  <si>
    <t>Решение СД № 100(250) от 21.12.2011 "О бюджете МО "Рахьинское городское поселение"на 2012 год</t>
  </si>
  <si>
    <t>01.01.2012,31.12.2012</t>
  </si>
  <si>
    <t>Федеральный закон от 02-03-2007 №25-ФЗ "О муниципальной службе в Российской Федерации"</t>
  </si>
  <si>
    <t>01-06-2007 - не установлен</t>
  </si>
  <si>
    <t>закона ЛО от 11 марта 2008 года № 14-оз "О правовом регулировании муниципальной службы в Ленинградской области</t>
  </si>
  <si>
    <t xml:space="preserve">    </t>
  </si>
  <si>
    <t>11-03-2008 - не установлен</t>
  </si>
  <si>
    <t>Решение СД № 34(184) от 06.04.2011 "О установлении должностей муниципальной службы,размеров должностных окладов, дополнительных выплат и порядка их осуществления в МО</t>
  </si>
  <si>
    <t>06.04.11-не установлен</t>
  </si>
  <si>
    <t>Решение СД № 82 от 14.05.10 "О утверждении положения "О поряфдке расходования,средств выделяемых на возмещение расходов, связанных с обеспечением(компенсацией) депутатской деятельностьи</t>
  </si>
  <si>
    <t>14.05.2010- не установлен</t>
  </si>
  <si>
    <t>1.1.1</t>
  </si>
  <si>
    <t>РП-А-0100</t>
  </si>
  <si>
    <t>0104</t>
  </si>
  <si>
    <t xml:space="preserve"> от 11 марта 2008 года № 14-оз "О правовом регулировании муниципальной службы в Ленинградской области</t>
  </si>
  <si>
    <t>29-03-2010 - 31-12-2010</t>
  </si>
  <si>
    <t>Решение СД №105(255) от 21.12.2011 "О структуре администрации МО "Рахьинское городское поселение"</t>
  </si>
  <si>
    <t>23.12.11- не установлен</t>
  </si>
  <si>
    <t>Решение СД №35(185) от 06.04.2011 "Об утверждении Положения о порядке присвоения квалификац разрядов муниципальным служащим администрации</t>
  </si>
  <si>
    <t xml:space="preserve">  1.1.1</t>
  </si>
  <si>
    <t>0113</t>
  </si>
  <si>
    <t>Решение СД № 98(248) от 21.12.2011 "О бюджете МО "Рахьинское городское поселение"на 2011 год, Решение СД №73(223) от 26.11.11 "Об утверждении положения "О системе оплаты труда работников МБУ и МКУ МО "Рахьинское городское поселение"</t>
  </si>
  <si>
    <t>01.10.2011-не установлен</t>
  </si>
  <si>
    <t>1.1.2</t>
  </si>
  <si>
    <t>финансирование муниципальных учреждений</t>
  </si>
  <si>
    <t>РП-А-0200</t>
  </si>
  <si>
    <t>0801</t>
  </si>
  <si>
    <t xml:space="preserve">                                                          </t>
  </si>
  <si>
    <t>1.1.4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</si>
  <si>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</si>
  <si>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</si>
  <si>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</si>
  <si>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01.01.2011,31.12.2011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</si>
  <si>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</si>
  <si>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</si>
  <si>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</si>
  <si>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0402</t>
  </si>
  <si>
    <t>01.01.2012-31.12.2012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</si>
  <si>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</si>
  <si>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РП-А-1101</t>
  </si>
  <si>
    <t>0409</t>
  </si>
  <si>
    <t>Решение СД № 100(250) от 21.12.2011 "О бюджете МО "Рахьинское городское поселение"на 2012 год(Адресная программа МО "Рахьинское городское поселение" на 2012 год)</t>
  </si>
  <si>
    <t>1.1.13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</si>
  <si>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</si>
  <si>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</si>
  <si>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</si>
  <si>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1.1.16</t>
  </si>
  <si>
    <t>участие в предупреждении и ликвидации последствий чрезвычайных ситуаций и стихийных бедствий природного и техногеннорго характиера в границах поселения</t>
  </si>
  <si>
    <t>РП-А-1600</t>
  </si>
  <si>
    <t>0309</t>
  </si>
  <si>
    <t>Обеспечение пожарной безопасности</t>
  </si>
  <si>
    <t>0310</t>
  </si>
  <si>
    <t>1.1.23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</si>
  <si>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</si>
  <si>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</si>
  <si>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1105</t>
  </si>
  <si>
    <t>Решение СД № 100(250) от 21.12.2011 "О бюджете МО "Рахьинское городское поселение"на 2012 год(Адресные программы МО "Рахьинское городское поселение " на 2012 год</t>
  </si>
  <si>
    <t>1.1.28</t>
  </si>
  <si>
    <t>РП-А-2800</t>
  </si>
  <si>
    <t>0503</t>
  </si>
  <si>
    <t>1.1.30</t>
  </si>
  <si>
    <t>организация освещения улиц</t>
  </si>
  <si>
    <t>РП-А-3000</t>
  </si>
  <si>
    <t>1.1.39</t>
  </si>
  <si>
    <t>организация и осуществление мероприятий по работе с детьми и молодежью в поселении</t>
  </si>
  <si>
    <t>РП-А-3900</t>
  </si>
  <si>
    <t>0707</t>
  </si>
  <si>
    <t>Резервные фонды органов местного самоуправления</t>
  </si>
  <si>
    <t>РП-А-4400</t>
  </si>
  <si>
    <t>0111</t>
  </si>
  <si>
    <t>01.01.2012,31.12.12</t>
  </si>
  <si>
    <t>1.1.45</t>
  </si>
  <si>
    <t>Бюджетные инвестиции в объекты капстроительства</t>
  </si>
  <si>
    <t>РП-А-4500</t>
  </si>
  <si>
    <t>Решение СД № 100(250) от 21.12.2011 "О бюджете МО "Рахьинское городское поселение"на 2012 год(Адресная программа МО "Рахьинское городское поселение" на 2012 год),Решение СД № 87(237) от 14.11.2011"Утверждение адресной программы "переселение граждан из ава</t>
  </si>
  <si>
    <t>1.1.47</t>
  </si>
  <si>
    <t>Социальное обеспечение населения</t>
  </si>
  <si>
    <t>РП-А-4700</t>
  </si>
  <si>
    <t>1001</t>
  </si>
  <si>
    <t xml:space="preserve">Федеральный закон от 06-10-2003 №131-ФЗ "Об общих принципах организации местного самоуправления в Российской Федерации",о25-ФЗ от 02.03.2007 " О муниципальной службе в РФ,166-ФЗ "о государственном пенсионном обеспечении" </t>
  </si>
  <si>
    <t>2,  22,24</t>
  </si>
  <si>
    <t>06-10-2003 - не установлен,15.12.2001- не установлен</t>
  </si>
  <si>
    <t>№ 14-оз  от 11.03.2008"О правовом регулировании мун.службы в ЛО,№52-оз от 25.11.2002"О доплате к трудовой пенсии лицам,замещавшым гос.дол-ти,"34-оз от 05.07.2010" О пенсии за выслугу лет"</t>
  </si>
  <si>
    <t>Решение СД № 48(198) от 23.06.2011 "Об утверждении положения о порядке назначения,выплаты и пересчета размера доплаты к пенсии лицам занимавшим должности на постоянной основе и пенсии за выслугу лет"</t>
  </si>
  <si>
    <t>01.01.11-не установлен</t>
  </si>
  <si>
    <t>1003</t>
  </si>
  <si>
    <t>01.01.2012-31.12.12</t>
  </si>
  <si>
    <t>1.1.49</t>
  </si>
  <si>
    <t>Мероприятия в области строительства,архитектуры и градостроительства</t>
  </si>
  <si>
    <t>РП-А-4900</t>
  </si>
  <si>
    <t>0412</t>
  </si>
  <si>
    <t>1.1.50</t>
  </si>
  <si>
    <t>Субсидия юридическим лицам</t>
  </si>
  <si>
    <t>РП-А-5000</t>
  </si>
  <si>
    <t>0502</t>
  </si>
  <si>
    <t>01.01.12, 31.12.12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</si>
  <si>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</si>
  <si>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</si>
  <si>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</si>
  <si>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 xml:space="preserve"> 1.2.1</t>
  </si>
  <si>
    <t>Межбюджетные трансферты бюджетам муниципальных районов из бюджетов поселений</t>
  </si>
  <si>
    <t>РП-Б-0100</t>
  </si>
  <si>
    <t>15 п.4</t>
  </si>
  <si>
    <t>Решение СД №132  от 16.11.2010 "О передаче осуществления части полномочий органам местного самоуправления муниципального района" Соглашение №63 05 от 25.01.2011,Решение № 64(214) от 15.09.11 "О передаче по организации библиотечного обслуживания населения,</t>
  </si>
  <si>
    <t>Решение СД №131  от 16.11.2010 "О передаче полномочий в области градостроительной деятельностим в МО "ВМР"</t>
  </si>
  <si>
    <t>Решение СД №28(178) от 02.03.2011" о предоставлении компенсаций  расходов на оплату коммунальных услуг по теплоснабжению отдельным категориям граждан проживающим не территории МО "РГП",соглашение №47/01-11 от 25.01.2011</t>
  </si>
  <si>
    <t>03.0.2011-31.12.11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</si>
  <si>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</si>
  <si>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</si>
  <si>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</si>
  <si>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Осуществление первичного воинского учета на территориях, где отсутствуют военные комиссариаты</t>
  </si>
  <si>
    <t>0203</t>
  </si>
  <si>
    <t>Пост-я прав-ва ЛО №191        ОЗ №152            ОЗ№106</t>
  </si>
  <si>
    <t>21.06.06    27.12.08          18.12.09</t>
  </si>
  <si>
    <t>1.3.11</t>
  </si>
  <si>
    <t>Долгосрочная целевая программа  "Газификация населенных пунктов, расположенных на территории МО "Рахьинское городское поселение "Всеволожского муниципального района Ленинградскойц области на 2010-2012 г.г</t>
  </si>
  <si>
    <t>РП-В-1100</t>
  </si>
  <si>
    <t>Решение СД № 100(250) от 21.12.2011 "О бюджете МО "Рахьинское городское поселение"на 2012 год (приложение Адресные программы МО "Рахьинское городское поселение" на 2012 год</t>
  </si>
  <si>
    <t>ИТОГО расходные обязательства: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</si>
</sst>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#,##0.000"/>
    <numFmt numFmtId="184" formatCode="_(* #,##0.000_);_(* \(#,##0.000\);_(* &quot;-&quot;??_);_(@_)"/>
    <numFmt numFmtId="185" formatCode="_(* #,##0.0000_);_(* \(#,##0.0000\);_(* &quot;-&quot;??_);_(@_)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1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Continuous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Continuous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/>
    </xf>
    <xf numFmtId="49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180" fontId="30" fillId="0" borderId="11" xfId="0" applyNumberFormat="1" applyFont="1" applyBorder="1" applyAlignment="1">
      <alignment horizontal="right" vertical="top"/>
    </xf>
    <xf numFmtId="180" fontId="30" fillId="0" borderId="11" xfId="0" applyNumberFormat="1" applyFont="1" applyFill="1" applyBorder="1" applyAlignment="1">
      <alignment horizontal="right" vertical="top"/>
    </xf>
    <xf numFmtId="180" fontId="31" fillId="0" borderId="17" xfId="0" applyNumberFormat="1" applyFont="1" applyBorder="1" applyAlignment="1">
      <alignment horizontal="right" vertical="top"/>
    </xf>
    <xf numFmtId="0" fontId="26" fillId="0" borderId="17" xfId="0" applyFont="1" applyBorder="1" applyAlignment="1">
      <alignment horizontal="right" vertical="top"/>
    </xf>
    <xf numFmtId="0" fontId="26" fillId="0" borderId="18" xfId="0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/>
    </xf>
    <xf numFmtId="49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80" fontId="31" fillId="0" borderId="19" xfId="0" applyNumberFormat="1" applyFont="1" applyBorder="1" applyAlignment="1">
      <alignment horizontal="right" vertical="top"/>
    </xf>
    <xf numFmtId="0" fontId="32" fillId="0" borderId="19" xfId="0" applyFont="1" applyBorder="1" applyAlignment="1">
      <alignment horizontal="right" vertical="top"/>
    </xf>
    <xf numFmtId="0" fontId="32" fillId="0" borderId="20" xfId="0" applyFon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21" xfId="0" applyNumberFormat="1" applyFont="1" applyBorder="1" applyAlignment="1">
      <alignment horizontal="justify" wrapText="1"/>
    </xf>
    <xf numFmtId="0" fontId="25" fillId="0" borderId="11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82" fontId="25" fillId="0" borderId="11" xfId="0" applyNumberFormat="1" applyFont="1" applyBorder="1" applyAlignment="1">
      <alignment horizontal="center" vertical="top"/>
    </xf>
    <xf numFmtId="180" fontId="35" fillId="0" borderId="11" xfId="0" applyNumberFormat="1" applyFont="1" applyFill="1" applyBorder="1" applyAlignment="1">
      <alignment horizontal="center" vertical="top"/>
    </xf>
    <xf numFmtId="0" fontId="36" fillId="0" borderId="11" xfId="0" applyFont="1" applyBorder="1" applyAlignment="1">
      <alignment horizontal="right" vertical="top"/>
    </xf>
    <xf numFmtId="0" fontId="25" fillId="0" borderId="11" xfId="0" applyFont="1" applyBorder="1" applyAlignment="1">
      <alignment horizontal="right" vertical="top"/>
    </xf>
    <xf numFmtId="0" fontId="25" fillId="0" borderId="14" xfId="0" applyFont="1" applyBorder="1" applyAlignment="1">
      <alignment horizontal="right" vertical="top"/>
    </xf>
    <xf numFmtId="0" fontId="25" fillId="0" borderId="22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3" xfId="0" applyNumberFormat="1" applyFont="1" applyBorder="1" applyAlignment="1">
      <alignment horizontal="justify" wrapText="1"/>
    </xf>
    <xf numFmtId="0" fontId="36" fillId="0" borderId="24" xfId="0" applyFont="1" applyBorder="1" applyAlignment="1">
      <alignment horizontal="right" vertical="top"/>
    </xf>
    <xf numFmtId="0" fontId="25" fillId="0" borderId="25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justify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4" fontId="35" fillId="0" borderId="11" xfId="0" applyNumberFormat="1" applyFont="1" applyFill="1" applyBorder="1" applyAlignment="1">
      <alignment horizontal="center" vertical="top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35" fillId="0" borderId="15" xfId="0" applyFont="1" applyBorder="1" applyAlignment="1">
      <alignment vertical="top" wrapText="1"/>
    </xf>
    <xf numFmtId="0" fontId="25" fillId="0" borderId="11" xfId="0" applyFont="1" applyBorder="1" applyAlignment="1">
      <alignment wrapText="1"/>
    </xf>
    <xf numFmtId="0" fontId="25" fillId="0" borderId="2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center" vertical="top" wrapText="1"/>
    </xf>
    <xf numFmtId="49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right" vertical="top"/>
    </xf>
    <xf numFmtId="0" fontId="35" fillId="0" borderId="14" xfId="0" applyFont="1" applyBorder="1" applyAlignment="1">
      <alignment horizontal="right" vertical="top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/>
    </xf>
    <xf numFmtId="2" fontId="36" fillId="0" borderId="24" xfId="0" applyNumberFormat="1" applyFont="1" applyBorder="1" applyAlignment="1">
      <alignment horizontal="right" vertical="top"/>
    </xf>
    <xf numFmtId="0" fontId="25" fillId="0" borderId="11" xfId="0" applyNumberFormat="1" applyFont="1" applyBorder="1" applyAlignment="1">
      <alignment vertical="top" wrapText="1"/>
    </xf>
    <xf numFmtId="0" fontId="36" fillId="0" borderId="11" xfId="0" applyFont="1" applyBorder="1" applyAlignment="1">
      <alignment horizontal="center" vertical="top"/>
    </xf>
    <xf numFmtId="182" fontId="36" fillId="0" borderId="11" xfId="0" applyNumberFormat="1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2" fontId="36" fillId="0" borderId="27" xfId="0" applyNumberFormat="1" applyFont="1" applyBorder="1" applyAlignment="1">
      <alignment horizontal="right" vertical="top"/>
    </xf>
    <xf numFmtId="0" fontId="25" fillId="0" borderId="22" xfId="0" applyFont="1" applyBorder="1" applyAlignment="1">
      <alignment horizontal="right" vertical="top"/>
    </xf>
    <xf numFmtId="0" fontId="25" fillId="0" borderId="28" xfId="0" applyFont="1" applyBorder="1" applyAlignment="1">
      <alignment horizontal="right" vertical="top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/>
    </xf>
    <xf numFmtId="49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182" fontId="26" fillId="0" borderId="11" xfId="0" applyNumberFormat="1" applyFont="1" applyBorder="1" applyAlignment="1">
      <alignment horizontal="center" vertical="top"/>
    </xf>
    <xf numFmtId="180" fontId="26" fillId="0" borderId="11" xfId="0" applyNumberFormat="1" applyFont="1" applyBorder="1" applyAlignment="1">
      <alignment horizontal="center" vertical="top"/>
    </xf>
    <xf numFmtId="180" fontId="30" fillId="0" borderId="11" xfId="0" applyNumberFormat="1" applyFont="1" applyFill="1" applyBorder="1" applyAlignment="1">
      <alignment horizontal="center" vertical="top"/>
    </xf>
    <xf numFmtId="180" fontId="30" fillId="0" borderId="29" xfId="0" applyNumberFormat="1" applyFont="1" applyFill="1" applyBorder="1" applyAlignment="1">
      <alignment horizontal="center" vertical="top"/>
    </xf>
    <xf numFmtId="0" fontId="37" fillId="0" borderId="17" xfId="0" applyFont="1" applyBorder="1" applyAlignment="1">
      <alignment horizontal="right" vertical="top"/>
    </xf>
    <xf numFmtId="0" fontId="37" fillId="0" borderId="18" xfId="0" applyFont="1" applyBorder="1" applyAlignment="1">
      <alignment horizontal="right" vertical="top"/>
    </xf>
    <xf numFmtId="0" fontId="35" fillId="0" borderId="11" xfId="0" applyFont="1" applyFill="1" applyBorder="1" applyAlignment="1">
      <alignment horizontal="center" vertical="top"/>
    </xf>
    <xf numFmtId="0" fontId="36" fillId="0" borderId="27" xfId="0" applyFont="1" applyBorder="1" applyAlignment="1">
      <alignment horizontal="right" vertical="top"/>
    </xf>
    <xf numFmtId="182" fontId="25" fillId="0" borderId="11" xfId="0" applyNumberFormat="1" applyFont="1" applyFill="1" applyBorder="1" applyAlignment="1">
      <alignment horizontal="center" vertical="top"/>
    </xf>
    <xf numFmtId="49" fontId="39" fillId="0" borderId="11" xfId="0" applyNumberFormat="1" applyFont="1" applyBorder="1" applyAlignment="1">
      <alignment horizontal="center"/>
    </xf>
    <xf numFmtId="14" fontId="39" fillId="0" borderId="11" xfId="0" applyNumberFormat="1" applyFont="1" applyBorder="1" applyAlignment="1">
      <alignment wrapText="1"/>
    </xf>
    <xf numFmtId="0" fontId="40" fillId="0" borderId="27" xfId="0" applyFont="1" applyBorder="1" applyAlignment="1">
      <alignment horizontal="right" vertical="top"/>
    </xf>
    <xf numFmtId="0" fontId="32" fillId="0" borderId="22" xfId="0" applyFont="1" applyBorder="1" applyAlignment="1">
      <alignment horizontal="right" vertical="top"/>
    </xf>
    <xf numFmtId="0" fontId="32" fillId="0" borderId="28" xfId="0" applyFont="1" applyBorder="1" applyAlignment="1">
      <alignment horizontal="right" vertical="top"/>
    </xf>
    <xf numFmtId="0" fontId="3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180" fontId="31" fillId="0" borderId="29" xfId="0" applyNumberFormat="1" applyFont="1" applyBorder="1" applyAlignment="1">
      <alignment horizontal="center" vertical="top"/>
    </xf>
    <xf numFmtId="0" fontId="32" fillId="0" borderId="17" xfId="0" applyFont="1" applyBorder="1" applyAlignment="1">
      <alignment horizontal="right" vertical="top"/>
    </xf>
    <xf numFmtId="0" fontId="32" fillId="0" borderId="18" xfId="0" applyFont="1" applyBorder="1" applyAlignment="1">
      <alignment horizontal="right" vertical="top"/>
    </xf>
    <xf numFmtId="0" fontId="4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horizontal="center"/>
    </xf>
    <xf numFmtId="180" fontId="42" fillId="24" borderId="0" xfId="0" applyNumberFormat="1" applyFont="1" applyFill="1" applyAlignment="1">
      <alignment horizontal="center"/>
    </xf>
    <xf numFmtId="180" fontId="42" fillId="24" borderId="0" xfId="0" applyNumberFormat="1" applyFont="1" applyFill="1" applyAlignment="1">
      <alignment/>
    </xf>
    <xf numFmtId="180" fontId="1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83" fontId="18" fillId="0" borderId="0" xfId="0" applyNumberFormat="1" applyFont="1" applyAlignment="1">
      <alignment horizontal="center"/>
    </xf>
    <xf numFmtId="185" fontId="18" fillId="0" borderId="0" xfId="58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1\&#1044;&#1077;&#1082;&#1072;&#1073;&#1088;&#1100;\&#1044;&#1077;&#1082;&#1072;&#1073;&#1088;&#1100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2%20&#1075;&#1086;\&#1071;&#1085;&#1074;&#1072;&#1088;&#1100;\&#1103;&#1085;&#1074;&#1072;&#1088;&#110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информ"/>
      <sheetName val="Исп бюдж"/>
      <sheetName val="184"/>
      <sheetName val="127ф ВУС"/>
      <sheetName val="Сведенья"/>
      <sheetName val="отчет админ"/>
      <sheetName val="ф. 0503177"/>
      <sheetName val="125-560"/>
      <sheetName val="125-660"/>
      <sheetName val="125-830"/>
      <sheetName val="125-251"/>
      <sheetName val="125-151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прил 13"/>
      <sheetName val="Использ субсидий"/>
    </sheetNames>
    <sheetDataSet>
      <sheetData sheetId="2">
        <row r="142">
          <cell r="F142">
            <v>434935.94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информ"/>
      <sheetName val="Исп бюдж"/>
      <sheetName val="184"/>
      <sheetName val="127ф ВУС"/>
      <sheetName val="Сведенья"/>
      <sheetName val="отчет админ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прил13"/>
      <sheetName val="Использ субсидий"/>
    </sheetNames>
    <sheetDataSet>
      <sheetData sheetId="2">
        <row r="80">
          <cell r="D80">
            <v>401940</v>
          </cell>
        </row>
        <row r="81">
          <cell r="D81">
            <v>137464</v>
          </cell>
        </row>
        <row r="82">
          <cell r="D82">
            <v>432000</v>
          </cell>
        </row>
        <row r="83">
          <cell r="D83">
            <v>596600</v>
          </cell>
        </row>
        <row r="84">
          <cell r="D84">
            <v>20000</v>
          </cell>
        </row>
        <row r="85">
          <cell r="D85">
            <v>3344000</v>
          </cell>
        </row>
        <row r="86">
          <cell r="D86">
            <v>1144000</v>
          </cell>
        </row>
        <row r="87">
          <cell r="D87">
            <v>152377</v>
          </cell>
        </row>
        <row r="88">
          <cell r="D88">
            <v>20280</v>
          </cell>
        </row>
        <row r="89">
          <cell r="D89">
            <v>319623</v>
          </cell>
        </row>
        <row r="90">
          <cell r="D90">
            <v>496000</v>
          </cell>
        </row>
        <row r="91">
          <cell r="D91">
            <v>1289000</v>
          </cell>
        </row>
        <row r="92">
          <cell r="D92">
            <v>38320</v>
          </cell>
        </row>
        <row r="93">
          <cell r="D93">
            <v>50000</v>
          </cell>
        </row>
        <row r="94">
          <cell r="D94">
            <v>150000</v>
          </cell>
        </row>
        <row r="96">
          <cell r="D96">
            <v>694000</v>
          </cell>
        </row>
        <row r="97">
          <cell r="D97">
            <v>211200</v>
          </cell>
        </row>
        <row r="99">
          <cell r="D99">
            <v>300000</v>
          </cell>
        </row>
        <row r="100">
          <cell r="D100">
            <v>2860200</v>
          </cell>
        </row>
        <row r="101">
          <cell r="D101">
            <v>950000</v>
          </cell>
        </row>
        <row r="102">
          <cell r="D102">
            <v>8000</v>
          </cell>
        </row>
        <row r="103">
          <cell r="D103">
            <v>300000</v>
          </cell>
        </row>
        <row r="104">
          <cell r="D104">
            <v>2800000</v>
          </cell>
        </row>
        <row r="105">
          <cell r="D105">
            <v>165000</v>
          </cell>
        </row>
        <row r="106">
          <cell r="D106">
            <v>50000</v>
          </cell>
        </row>
        <row r="107">
          <cell r="D107">
            <v>1022000</v>
          </cell>
        </row>
        <row r="108">
          <cell r="D108">
            <v>800000</v>
          </cell>
        </row>
        <row r="109">
          <cell r="D109">
            <v>100000</v>
          </cell>
        </row>
        <row r="110">
          <cell r="D110">
            <v>2000000</v>
          </cell>
        </row>
        <row r="111">
          <cell r="D111">
            <v>100000</v>
          </cell>
        </row>
        <row r="117">
          <cell r="D117">
            <v>250000</v>
          </cell>
        </row>
        <row r="118">
          <cell r="D118">
            <v>400000</v>
          </cell>
        </row>
        <row r="119">
          <cell r="D119">
            <v>700000</v>
          </cell>
        </row>
        <row r="120">
          <cell r="D120">
            <v>1000000</v>
          </cell>
        </row>
        <row r="121">
          <cell r="D121">
            <v>4129000</v>
          </cell>
        </row>
        <row r="122">
          <cell r="D122">
            <v>4500000</v>
          </cell>
        </row>
        <row r="123">
          <cell r="D123">
            <v>4080000</v>
          </cell>
        </row>
        <row r="125">
          <cell r="D125">
            <v>300000</v>
          </cell>
        </row>
        <row r="126">
          <cell r="D126">
            <v>5000000</v>
          </cell>
        </row>
        <row r="128">
          <cell r="D128">
            <v>1600000</v>
          </cell>
        </row>
        <row r="129">
          <cell r="D129">
            <v>2975000</v>
          </cell>
        </row>
        <row r="130">
          <cell r="D130">
            <v>350000</v>
          </cell>
        </row>
        <row r="131">
          <cell r="D131">
            <v>7000000</v>
          </cell>
        </row>
        <row r="132">
          <cell r="D132">
            <v>650000</v>
          </cell>
        </row>
        <row r="133">
          <cell r="D133">
            <v>150000</v>
          </cell>
        </row>
        <row r="134">
          <cell r="D134">
            <v>8912250</v>
          </cell>
        </row>
        <row r="135">
          <cell r="D135">
            <v>936300</v>
          </cell>
        </row>
        <row r="136">
          <cell r="D136">
            <v>43000</v>
          </cell>
        </row>
        <row r="137">
          <cell r="D137">
            <v>20000</v>
          </cell>
        </row>
        <row r="139">
          <cell r="D139">
            <v>200000</v>
          </cell>
        </row>
        <row r="141">
          <cell r="D141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C45">
      <selection activeCell="E59" sqref="E59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7.7109375" style="0" customWidth="1"/>
    <col min="4" max="4" width="6.7109375" style="0" customWidth="1"/>
    <col min="5" max="5" width="18.57421875" style="0" customWidth="1"/>
    <col min="6" max="6" width="5.140625" style="0" customWidth="1"/>
    <col min="7" max="7" width="11.140625" style="0" customWidth="1"/>
    <col min="8" max="8" width="16.28125" style="0" customWidth="1"/>
    <col min="9" max="9" width="5.00390625" style="0" customWidth="1"/>
    <col min="10" max="10" width="9.7109375" style="0" customWidth="1"/>
    <col min="11" max="11" width="20.7109375" style="0" customWidth="1"/>
    <col min="12" max="12" width="3.8515625" style="0" customWidth="1"/>
    <col min="13" max="13" width="9.140625" style="2" customWidth="1"/>
    <col min="14" max="14" width="8.00390625" style="3" customWidth="1"/>
    <col min="15" max="15" width="8.28125" style="0" customWidth="1"/>
    <col min="16" max="16" width="9.00390625" style="3" customWidth="1"/>
    <col min="17" max="19" width="0" style="0" hidden="1" customWidth="1"/>
  </cols>
  <sheetData>
    <row r="1" ht="12.75">
      <c r="D1" s="1"/>
    </row>
    <row r="2" ht="12.75">
      <c r="D2" s="1"/>
    </row>
    <row r="3" spans="1:19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30.75">
      <c r="A4" s="5" t="s">
        <v>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7"/>
      <c r="O4" s="5"/>
      <c r="P4" s="7"/>
      <c r="Q4" s="5"/>
      <c r="R4" s="5"/>
      <c r="S4" s="5"/>
    </row>
    <row r="5" ht="12.75">
      <c r="D5" s="1"/>
    </row>
    <row r="6" spans="1:19" ht="35.25" customHeight="1">
      <c r="A6" s="8" t="s">
        <v>2</v>
      </c>
      <c r="B6" s="8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3.5" thickBot="1">
      <c r="D7" s="1"/>
    </row>
    <row r="8" spans="1:19" ht="77.25" customHeight="1">
      <c r="A8" s="10" t="s">
        <v>4</v>
      </c>
      <c r="B8" s="10"/>
      <c r="C8" s="10"/>
      <c r="D8" s="11" t="s">
        <v>5</v>
      </c>
      <c r="E8" s="10" t="s">
        <v>6</v>
      </c>
      <c r="F8" s="10"/>
      <c r="G8" s="10"/>
      <c r="H8" s="10"/>
      <c r="I8" s="10"/>
      <c r="J8" s="10"/>
      <c r="K8" s="10"/>
      <c r="L8" s="10"/>
      <c r="M8" s="10"/>
      <c r="N8" s="12" t="s">
        <v>7</v>
      </c>
      <c r="O8" s="10"/>
      <c r="P8" s="12"/>
      <c r="Q8" s="13"/>
      <c r="R8" s="13"/>
      <c r="S8" s="14"/>
    </row>
    <row r="9" spans="1:19" ht="38.25">
      <c r="A9" s="10"/>
      <c r="B9" s="10"/>
      <c r="C9" s="10"/>
      <c r="D9" s="11"/>
      <c r="E9" s="10" t="s">
        <v>8</v>
      </c>
      <c r="F9" s="10"/>
      <c r="G9" s="10"/>
      <c r="H9" s="10" t="s">
        <v>9</v>
      </c>
      <c r="I9" s="10"/>
      <c r="J9" s="10"/>
      <c r="K9" s="10" t="s">
        <v>10</v>
      </c>
      <c r="L9" s="10"/>
      <c r="M9" s="10"/>
      <c r="N9" s="12" t="s">
        <v>11</v>
      </c>
      <c r="O9" s="10"/>
      <c r="P9" s="15" t="s">
        <v>12</v>
      </c>
      <c r="Q9" s="16" t="s">
        <v>13</v>
      </c>
      <c r="R9" s="10" t="s">
        <v>14</v>
      </c>
      <c r="S9" s="17"/>
    </row>
    <row r="10" spans="1:19" ht="216.75">
      <c r="A10" s="10"/>
      <c r="B10" s="10"/>
      <c r="C10" s="10"/>
      <c r="D10" s="11"/>
      <c r="E10" s="16" t="s">
        <v>15</v>
      </c>
      <c r="F10" s="16" t="s">
        <v>16</v>
      </c>
      <c r="G10" s="16" t="s">
        <v>17</v>
      </c>
      <c r="H10" s="16" t="s">
        <v>15</v>
      </c>
      <c r="I10" s="16" t="s">
        <v>16</v>
      </c>
      <c r="J10" s="16" t="s">
        <v>17</v>
      </c>
      <c r="K10" s="16" t="s">
        <v>15</v>
      </c>
      <c r="L10" s="16" t="s">
        <v>16</v>
      </c>
      <c r="M10" s="16" t="s">
        <v>17</v>
      </c>
      <c r="N10" s="15" t="s">
        <v>18</v>
      </c>
      <c r="O10" s="16" t="s">
        <v>19</v>
      </c>
      <c r="P10" s="15"/>
      <c r="Q10" s="16"/>
      <c r="R10" s="16" t="s">
        <v>20</v>
      </c>
      <c r="S10" s="18" t="s">
        <v>21</v>
      </c>
    </row>
    <row r="11" spans="1:19" ht="13.5" thickBot="1">
      <c r="A11" s="19" t="s">
        <v>22</v>
      </c>
      <c r="B11" s="19" t="s">
        <v>23</v>
      </c>
      <c r="C11" s="19" t="s">
        <v>24</v>
      </c>
      <c r="D11" s="20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21" t="s">
        <v>31</v>
      </c>
      <c r="K11" s="19" t="s">
        <v>32</v>
      </c>
      <c r="L11" s="19" t="s">
        <v>33</v>
      </c>
      <c r="M11" s="19" t="s">
        <v>34</v>
      </c>
      <c r="N11" s="22" t="s">
        <v>35</v>
      </c>
      <c r="O11" s="22" t="s">
        <v>36</v>
      </c>
      <c r="P11" s="22" t="s">
        <v>37</v>
      </c>
      <c r="Q11" s="23" t="s">
        <v>38</v>
      </c>
      <c r="R11" s="23" t="s">
        <v>39</v>
      </c>
      <c r="S11" s="24" t="s">
        <v>40</v>
      </c>
    </row>
    <row r="12" spans="1:20" ht="36.75" thickBot="1">
      <c r="A12" s="25" t="s">
        <v>41</v>
      </c>
      <c r="B12" s="26" t="s">
        <v>42</v>
      </c>
      <c r="C12" s="27" t="s">
        <v>43</v>
      </c>
      <c r="D12" s="28"/>
      <c r="E12" s="29"/>
      <c r="F12" s="29"/>
      <c r="G12" s="29"/>
      <c r="H12" s="29"/>
      <c r="I12" s="29"/>
      <c r="J12" s="29"/>
      <c r="K12" s="30"/>
      <c r="L12" s="30"/>
      <c r="M12" s="30"/>
      <c r="N12" s="31">
        <f>N48</f>
        <v>42664.49508</v>
      </c>
      <c r="O12" s="31">
        <f>O48</f>
        <v>37552.689790000004</v>
      </c>
      <c r="P12" s="32">
        <f>P48</f>
        <v>64442.001000000004</v>
      </c>
      <c r="Q12" s="33" t="e">
        <f>Q48</f>
        <v>#REF!</v>
      </c>
      <c r="R12" s="34">
        <v>0</v>
      </c>
      <c r="S12" s="35">
        <v>0</v>
      </c>
      <c r="T12" s="36"/>
    </row>
    <row r="13" spans="1:19" ht="56.25" customHeight="1">
      <c r="A13" s="37" t="s">
        <v>44</v>
      </c>
      <c r="B13" s="38" t="s">
        <v>45</v>
      </c>
      <c r="C13" s="39" t="s">
        <v>46</v>
      </c>
      <c r="D13" s="40"/>
      <c r="E13" s="41"/>
      <c r="F13" s="41"/>
      <c r="G13" s="41"/>
      <c r="H13" s="41"/>
      <c r="I13" s="41"/>
      <c r="J13" s="41"/>
      <c r="K13" s="42"/>
      <c r="L13" s="42"/>
      <c r="M13" s="42"/>
      <c r="N13" s="31">
        <f>SUM(N14:N39)</f>
        <v>36389.19508</v>
      </c>
      <c r="O13" s="31">
        <f>SUM(O14:O39)</f>
        <v>32765.353850000007</v>
      </c>
      <c r="P13" s="32">
        <f>SUM(P14:P39)</f>
        <v>63011.254</v>
      </c>
      <c r="Q13" s="43">
        <f>SUM(Q14:Q38)</f>
        <v>0</v>
      </c>
      <c r="R13" s="44">
        <v>0</v>
      </c>
      <c r="S13" s="45">
        <v>0</v>
      </c>
    </row>
    <row r="14" spans="1:21" ht="70.5" customHeight="1">
      <c r="A14" s="46"/>
      <c r="B14" s="47" t="s">
        <v>47</v>
      </c>
      <c r="C14" s="46"/>
      <c r="D14" s="48" t="s">
        <v>48</v>
      </c>
      <c r="E14" s="49" t="s">
        <v>49</v>
      </c>
      <c r="F14" s="49">
        <v>34</v>
      </c>
      <c r="G14" s="49" t="s">
        <v>50</v>
      </c>
      <c r="H14" s="50" t="s">
        <v>51</v>
      </c>
      <c r="I14" s="50" t="s">
        <v>51</v>
      </c>
      <c r="J14" s="50" t="s">
        <v>51</v>
      </c>
      <c r="K14" s="51" t="s">
        <v>52</v>
      </c>
      <c r="L14" s="52" t="s">
        <v>51</v>
      </c>
      <c r="M14" s="51" t="s">
        <v>53</v>
      </c>
      <c r="N14" s="53">
        <v>1529.2938000000001</v>
      </c>
      <c r="O14" s="53">
        <v>1506.10352</v>
      </c>
      <c r="P14" s="54">
        <f>('[2]117 ф'!$D$80+'[2]117 ф'!$D$81+'[2]117 ф'!$D$82+'[2]117 ф'!$D$83+'[2]117 ф'!$D$84)/1000</f>
        <v>1588.004</v>
      </c>
      <c r="Q14" s="55"/>
      <c r="R14" s="56">
        <v>0</v>
      </c>
      <c r="S14" s="57">
        <v>0</v>
      </c>
      <c r="U14" s="36"/>
    </row>
    <row r="15" spans="1:21" ht="135" customHeight="1">
      <c r="A15" s="46"/>
      <c r="B15" s="58"/>
      <c r="C15" s="46"/>
      <c r="D15" s="48"/>
      <c r="E15" s="59" t="s">
        <v>54</v>
      </c>
      <c r="F15" s="59">
        <v>34</v>
      </c>
      <c r="G15" s="59" t="s">
        <v>55</v>
      </c>
      <c r="H15" s="60" t="s">
        <v>56</v>
      </c>
      <c r="I15" s="61" t="s">
        <v>57</v>
      </c>
      <c r="J15" s="61" t="s">
        <v>58</v>
      </c>
      <c r="K15" s="51" t="s">
        <v>59</v>
      </c>
      <c r="L15" s="52"/>
      <c r="M15" s="51" t="s">
        <v>60</v>
      </c>
      <c r="N15" s="53"/>
      <c r="O15" s="53"/>
      <c r="P15" s="54"/>
      <c r="Q15" s="62"/>
      <c r="R15" s="56"/>
      <c r="S15" s="57"/>
      <c r="U15" s="36"/>
    </row>
    <row r="16" spans="1:21" ht="99.75" customHeight="1">
      <c r="A16" s="46"/>
      <c r="B16" s="63"/>
      <c r="C16" s="46"/>
      <c r="D16" s="48"/>
      <c r="E16" s="64"/>
      <c r="F16" s="64"/>
      <c r="G16" s="64"/>
      <c r="H16" s="50"/>
      <c r="I16" s="50"/>
      <c r="J16" s="50"/>
      <c r="K16" s="51" t="s">
        <v>61</v>
      </c>
      <c r="L16" s="52"/>
      <c r="M16" s="51" t="s">
        <v>62</v>
      </c>
      <c r="N16" s="53"/>
      <c r="O16" s="53"/>
      <c r="P16" s="54"/>
      <c r="Q16" s="62"/>
      <c r="R16" s="56"/>
      <c r="S16" s="57"/>
      <c r="U16" s="36"/>
    </row>
    <row r="17" spans="1:19" ht="67.5">
      <c r="A17" s="65" t="s">
        <v>63</v>
      </c>
      <c r="B17" s="47" t="s">
        <v>47</v>
      </c>
      <c r="C17" s="66" t="s">
        <v>64</v>
      </c>
      <c r="D17" s="48" t="s">
        <v>65</v>
      </c>
      <c r="E17" s="64" t="s">
        <v>49</v>
      </c>
      <c r="F17" s="64">
        <v>34</v>
      </c>
      <c r="G17" s="64" t="s">
        <v>50</v>
      </c>
      <c r="H17" s="50" t="s">
        <v>51</v>
      </c>
      <c r="I17" s="50" t="s">
        <v>51</v>
      </c>
      <c r="J17" s="50" t="s">
        <v>51</v>
      </c>
      <c r="K17" s="51" t="s">
        <v>52</v>
      </c>
      <c r="L17" s="52" t="s">
        <v>51</v>
      </c>
      <c r="M17" s="51" t="s">
        <v>53</v>
      </c>
      <c r="N17" s="53">
        <v>9270.45628</v>
      </c>
      <c r="O17" s="53">
        <v>8615.438590000002</v>
      </c>
      <c r="P17" s="67">
        <f>('[2]117 ф'!$D$85+'[2]117 ф'!$D$86+'[2]117 ф'!$D$87+'[2]117 ф'!$D$88+'[2]117 ф'!$D$89+'[2]117 ф'!$D$90+'[2]117 ф'!$D$91+'[2]117 ф'!$D$92+'[2]117 ф'!$D$93+'[2]117 ф'!$D$94+'[2]117 ф'!$D$96+'[2]117 ф'!$D$97)/1000</f>
        <v>7908.8</v>
      </c>
      <c r="Q17" s="62"/>
      <c r="R17" s="56">
        <v>0</v>
      </c>
      <c r="S17" s="57">
        <v>0</v>
      </c>
    </row>
    <row r="18" spans="1:19" ht="101.25">
      <c r="A18" s="68"/>
      <c r="B18" s="58"/>
      <c r="C18" s="69"/>
      <c r="D18" s="70"/>
      <c r="E18" s="49"/>
      <c r="F18" s="49"/>
      <c r="G18" s="49"/>
      <c r="H18" s="71" t="s">
        <v>66</v>
      </c>
      <c r="I18" s="49" t="s">
        <v>57</v>
      </c>
      <c r="J18" s="49" t="s">
        <v>67</v>
      </c>
      <c r="K18" s="72" t="s">
        <v>59</v>
      </c>
      <c r="L18" s="52"/>
      <c r="M18" s="51" t="s">
        <v>60</v>
      </c>
      <c r="N18" s="53"/>
      <c r="O18" s="53"/>
      <c r="P18" s="67"/>
      <c r="Q18" s="62"/>
      <c r="R18" s="56"/>
      <c r="S18" s="57"/>
    </row>
    <row r="19" spans="1:19" ht="56.25">
      <c r="A19" s="65"/>
      <c r="B19" s="58"/>
      <c r="C19" s="66"/>
      <c r="D19" s="48"/>
      <c r="E19" s="64"/>
      <c r="F19" s="64"/>
      <c r="G19" s="64"/>
      <c r="H19" s="73"/>
      <c r="I19" s="64"/>
      <c r="J19" s="64"/>
      <c r="K19" s="51" t="s">
        <v>68</v>
      </c>
      <c r="L19" s="52"/>
      <c r="M19" s="51" t="s">
        <v>69</v>
      </c>
      <c r="N19" s="53"/>
      <c r="O19" s="53"/>
      <c r="P19" s="67"/>
      <c r="Q19" s="62"/>
      <c r="R19" s="56"/>
      <c r="S19" s="57"/>
    </row>
    <row r="20" spans="1:19" ht="84" customHeight="1">
      <c r="A20" s="65"/>
      <c r="B20" s="63"/>
      <c r="C20" s="66"/>
      <c r="D20" s="48"/>
      <c r="E20" s="64"/>
      <c r="F20" s="64"/>
      <c r="G20" s="64"/>
      <c r="H20" s="73"/>
      <c r="I20" s="64"/>
      <c r="J20" s="64"/>
      <c r="K20" s="51" t="s">
        <v>70</v>
      </c>
      <c r="L20" s="52"/>
      <c r="M20" s="51"/>
      <c r="N20" s="53"/>
      <c r="O20" s="53"/>
      <c r="P20" s="67"/>
      <c r="Q20" s="62"/>
      <c r="R20" s="56"/>
      <c r="S20" s="57"/>
    </row>
    <row r="21" spans="1:21" ht="141" customHeight="1">
      <c r="A21" s="74" t="s">
        <v>71</v>
      </c>
      <c r="B21" s="75" t="s">
        <v>47</v>
      </c>
      <c r="C21" s="75" t="s">
        <v>64</v>
      </c>
      <c r="D21" s="76" t="s">
        <v>72</v>
      </c>
      <c r="E21" s="77" t="s">
        <v>49</v>
      </c>
      <c r="F21" s="77">
        <v>34</v>
      </c>
      <c r="G21" s="77" t="s">
        <v>50</v>
      </c>
      <c r="H21" s="78" t="s">
        <v>51</v>
      </c>
      <c r="I21" s="78" t="s">
        <v>51</v>
      </c>
      <c r="J21" s="78" t="s">
        <v>51</v>
      </c>
      <c r="K21" s="79" t="s">
        <v>73</v>
      </c>
      <c r="L21" s="52" t="s">
        <v>51</v>
      </c>
      <c r="M21" s="51" t="s">
        <v>74</v>
      </c>
      <c r="N21" s="53">
        <v>2448.245</v>
      </c>
      <c r="O21" s="53">
        <v>1801.9492200000002</v>
      </c>
      <c r="P21" s="67">
        <f>('[2]117 ф'!$D$100+'[2]117 ф'!$D$101+'[2]117 ф'!$D$102+'[2]117 ф'!$D$103+'[2]117 ф'!$D$104+'[2]117 ф'!$D$105+'[2]117 ф'!$D$106+'[2]117 ф'!$D$107+'[2]117 ф'!$D$108+'[2]117 ф'!$D$109+'[2]117 ф'!$D$110+'[2]117 ф'!$D$111)/1000</f>
        <v>11155.2</v>
      </c>
      <c r="Q21" s="62"/>
      <c r="R21" s="56"/>
      <c r="S21" s="57"/>
      <c r="U21" s="36"/>
    </row>
    <row r="22" spans="1:19" s="3" customFormat="1" ht="45">
      <c r="A22" s="80" t="s">
        <v>75</v>
      </c>
      <c r="B22" s="51" t="s">
        <v>76</v>
      </c>
      <c r="C22" s="81" t="s">
        <v>77</v>
      </c>
      <c r="D22" s="82" t="s">
        <v>78</v>
      </c>
      <c r="E22" s="51"/>
      <c r="F22" s="51" t="s">
        <v>51</v>
      </c>
      <c r="G22" s="51" t="s">
        <v>51</v>
      </c>
      <c r="H22" s="51" t="s">
        <v>79</v>
      </c>
      <c r="I22" s="51" t="s">
        <v>51</v>
      </c>
      <c r="J22" s="51" t="s">
        <v>51</v>
      </c>
      <c r="K22" s="51" t="s">
        <v>52</v>
      </c>
      <c r="L22" s="51" t="s">
        <v>51</v>
      </c>
      <c r="M22" s="51" t="s">
        <v>53</v>
      </c>
      <c r="N22" s="53">
        <v>6660.8</v>
      </c>
      <c r="O22" s="53">
        <v>5606.313899999998</v>
      </c>
      <c r="P22" s="54">
        <f>'[2]117 ф'!$D$134/1000</f>
        <v>8912.25</v>
      </c>
      <c r="Q22" s="62"/>
      <c r="R22" s="83">
        <v>0</v>
      </c>
      <c r="S22" s="84">
        <v>0</v>
      </c>
    </row>
    <row r="23" spans="1:19" ht="72" customHeight="1">
      <c r="A23" s="65" t="s">
        <v>80</v>
      </c>
      <c r="B23" s="50" t="s">
        <v>81</v>
      </c>
      <c r="C23" s="66" t="s">
        <v>82</v>
      </c>
      <c r="D23" s="48" t="s">
        <v>83</v>
      </c>
      <c r="E23" s="61" t="s">
        <v>49</v>
      </c>
      <c r="F23" s="61">
        <v>34</v>
      </c>
      <c r="G23" s="85" t="s">
        <v>50</v>
      </c>
      <c r="H23" s="50" t="s">
        <v>51</v>
      </c>
      <c r="I23" s="50" t="s">
        <v>51</v>
      </c>
      <c r="J23" s="50" t="s">
        <v>51</v>
      </c>
      <c r="K23" s="51" t="s">
        <v>52</v>
      </c>
      <c r="L23" s="52" t="s">
        <v>51</v>
      </c>
      <c r="M23" s="51" t="s">
        <v>84</v>
      </c>
      <c r="N23" s="53">
        <v>300</v>
      </c>
      <c r="O23" s="86">
        <v>300</v>
      </c>
      <c r="P23" s="67">
        <v>0</v>
      </c>
      <c r="Q23" s="62">
        <v>0</v>
      </c>
      <c r="R23" s="56">
        <v>0</v>
      </c>
      <c r="S23" s="57">
        <v>0</v>
      </c>
    </row>
    <row r="24" spans="1:19" ht="67.5">
      <c r="A24" s="65" t="s">
        <v>85</v>
      </c>
      <c r="B24" s="50" t="s">
        <v>86</v>
      </c>
      <c r="C24" s="66" t="s">
        <v>87</v>
      </c>
      <c r="D24" s="48" t="s">
        <v>88</v>
      </c>
      <c r="E24" s="61" t="s">
        <v>49</v>
      </c>
      <c r="F24" s="61">
        <v>34</v>
      </c>
      <c r="G24" s="85" t="s">
        <v>50</v>
      </c>
      <c r="H24" s="50" t="s">
        <v>51</v>
      </c>
      <c r="I24" s="50" t="s">
        <v>51</v>
      </c>
      <c r="J24" s="50" t="s">
        <v>51</v>
      </c>
      <c r="K24" s="51" t="s">
        <v>52</v>
      </c>
      <c r="L24" s="52" t="s">
        <v>51</v>
      </c>
      <c r="M24" s="51" t="s">
        <v>89</v>
      </c>
      <c r="N24" s="53">
        <v>800</v>
      </c>
      <c r="O24" s="86">
        <v>800</v>
      </c>
      <c r="P24" s="67">
        <f>'[2]117 ф'!$D$119/1000</f>
        <v>700</v>
      </c>
      <c r="Q24" s="87"/>
      <c r="R24" s="56">
        <v>0</v>
      </c>
      <c r="S24" s="57">
        <v>0</v>
      </c>
    </row>
    <row r="25" spans="1:19" ht="88.5" customHeight="1">
      <c r="A25" s="65"/>
      <c r="B25" s="88" t="s">
        <v>90</v>
      </c>
      <c r="C25" s="66" t="s">
        <v>91</v>
      </c>
      <c r="D25" s="48" t="s">
        <v>92</v>
      </c>
      <c r="E25" s="61"/>
      <c r="F25" s="61"/>
      <c r="G25" s="85"/>
      <c r="H25" s="50"/>
      <c r="I25" s="50"/>
      <c r="J25" s="50"/>
      <c r="K25" s="51" t="s">
        <v>93</v>
      </c>
      <c r="L25" s="52"/>
      <c r="M25" s="51" t="s">
        <v>89</v>
      </c>
      <c r="N25" s="53"/>
      <c r="O25" s="86"/>
      <c r="P25" s="67">
        <f>'[2]117 ф'!$D$120/1000</f>
        <v>1000</v>
      </c>
      <c r="Q25" s="87"/>
      <c r="R25" s="56"/>
      <c r="S25" s="57"/>
    </row>
    <row r="26" spans="1:19" ht="70.5" customHeight="1">
      <c r="A26" s="65" t="s">
        <v>94</v>
      </c>
      <c r="B26" s="50" t="s">
        <v>95</v>
      </c>
      <c r="C26" s="66" t="s">
        <v>96</v>
      </c>
      <c r="D26" s="48" t="s">
        <v>97</v>
      </c>
      <c r="E26" s="61" t="s">
        <v>49</v>
      </c>
      <c r="F26" s="61">
        <v>34</v>
      </c>
      <c r="G26" s="61" t="s">
        <v>50</v>
      </c>
      <c r="H26" s="50" t="s">
        <v>51</v>
      </c>
      <c r="I26" s="50" t="s">
        <v>51</v>
      </c>
      <c r="J26" s="50" t="s">
        <v>51</v>
      </c>
      <c r="K26" s="51" t="s">
        <v>52</v>
      </c>
      <c r="L26" s="52" t="s">
        <v>51</v>
      </c>
      <c r="M26" s="51" t="s">
        <v>53</v>
      </c>
      <c r="N26" s="53">
        <v>548.1</v>
      </c>
      <c r="O26" s="53">
        <v>543.56</v>
      </c>
      <c r="P26" s="67"/>
      <c r="Q26" s="87"/>
      <c r="R26" s="56">
        <v>0</v>
      </c>
      <c r="S26" s="57">
        <v>0</v>
      </c>
    </row>
    <row r="27" spans="1:19" ht="77.25" customHeight="1">
      <c r="A27" s="65" t="s">
        <v>98</v>
      </c>
      <c r="B27" s="50" t="s">
        <v>99</v>
      </c>
      <c r="C27" s="66" t="s">
        <v>100</v>
      </c>
      <c r="D27" s="48" t="s">
        <v>101</v>
      </c>
      <c r="E27" s="61" t="s">
        <v>49</v>
      </c>
      <c r="F27" s="61">
        <v>34</v>
      </c>
      <c r="G27" s="61" t="s">
        <v>50</v>
      </c>
      <c r="H27" s="50" t="s">
        <v>51</v>
      </c>
      <c r="I27" s="50" t="s">
        <v>51</v>
      </c>
      <c r="J27" s="50" t="s">
        <v>51</v>
      </c>
      <c r="K27" s="51" t="s">
        <v>52</v>
      </c>
      <c r="L27" s="52" t="s">
        <v>51</v>
      </c>
      <c r="M27" s="51" t="s">
        <v>53</v>
      </c>
      <c r="N27" s="53">
        <v>0</v>
      </c>
      <c r="O27" s="89"/>
      <c r="P27" s="67">
        <f>'[2]117 ф'!$D$117/1000</f>
        <v>250</v>
      </c>
      <c r="Q27" s="87"/>
      <c r="R27" s="56">
        <v>0</v>
      </c>
      <c r="S27" s="57">
        <v>0</v>
      </c>
    </row>
    <row r="28" spans="1:19" ht="58.5" customHeight="1">
      <c r="A28" s="65"/>
      <c r="B28" s="50" t="s">
        <v>102</v>
      </c>
      <c r="C28" s="66" t="s">
        <v>100</v>
      </c>
      <c r="D28" s="48" t="s">
        <v>103</v>
      </c>
      <c r="E28" s="61" t="s">
        <v>49</v>
      </c>
      <c r="F28" s="61">
        <v>34</v>
      </c>
      <c r="G28" s="61" t="s">
        <v>50</v>
      </c>
      <c r="H28" s="50"/>
      <c r="I28" s="50"/>
      <c r="J28" s="50"/>
      <c r="K28" s="51" t="s">
        <v>52</v>
      </c>
      <c r="L28" s="52"/>
      <c r="M28" s="51"/>
      <c r="N28" s="53"/>
      <c r="O28" s="89"/>
      <c r="P28" s="67">
        <f>'[2]117 ф'!$D$118/1000</f>
        <v>400</v>
      </c>
      <c r="Q28" s="87"/>
      <c r="R28" s="56"/>
      <c r="S28" s="57"/>
    </row>
    <row r="29" spans="1:19" ht="47.25" customHeight="1">
      <c r="A29" s="65" t="s">
        <v>104</v>
      </c>
      <c r="B29" s="50" t="s">
        <v>105</v>
      </c>
      <c r="C29" s="66" t="s">
        <v>106</v>
      </c>
      <c r="D29" s="48" t="s">
        <v>107</v>
      </c>
      <c r="E29" s="61" t="s">
        <v>49</v>
      </c>
      <c r="F29" s="61">
        <v>34</v>
      </c>
      <c r="G29" s="61" t="s">
        <v>50</v>
      </c>
      <c r="H29" s="50" t="s">
        <v>51</v>
      </c>
      <c r="I29" s="50" t="s">
        <v>51</v>
      </c>
      <c r="J29" s="50" t="s">
        <v>51</v>
      </c>
      <c r="K29" s="51" t="s">
        <v>108</v>
      </c>
      <c r="L29" s="51"/>
      <c r="M29" s="51" t="s">
        <v>53</v>
      </c>
      <c r="N29" s="53">
        <v>100</v>
      </c>
      <c r="O29" s="53">
        <v>79.22319999999999</v>
      </c>
      <c r="P29" s="67">
        <f>'[2]117 ф'!$D$141/1000</f>
        <v>100</v>
      </c>
      <c r="Q29" s="62"/>
      <c r="R29" s="56"/>
      <c r="S29" s="57"/>
    </row>
    <row r="30" spans="1:20" ht="87.75" customHeight="1">
      <c r="A30" s="65" t="s">
        <v>109</v>
      </c>
      <c r="B30" s="50" t="s">
        <v>47</v>
      </c>
      <c r="C30" s="66" t="s">
        <v>110</v>
      </c>
      <c r="D30" s="48" t="s">
        <v>111</v>
      </c>
      <c r="E30" s="61" t="s">
        <v>49</v>
      </c>
      <c r="F30" s="61">
        <v>34</v>
      </c>
      <c r="G30" s="61" t="s">
        <v>50</v>
      </c>
      <c r="H30" s="50" t="s">
        <v>51</v>
      </c>
      <c r="I30" s="50" t="s">
        <v>51</v>
      </c>
      <c r="J30" s="50" t="s">
        <v>51</v>
      </c>
      <c r="K30" s="51" t="s">
        <v>108</v>
      </c>
      <c r="L30" s="52" t="s">
        <v>51</v>
      </c>
      <c r="M30" s="51" t="s">
        <v>53</v>
      </c>
      <c r="N30" s="53">
        <v>2514.4</v>
      </c>
      <c r="O30" s="53">
        <v>2244.2358000000004</v>
      </c>
      <c r="P30" s="67">
        <f>('[2]117 ф'!$D$129+'[2]117 ф'!$D$130+'[2]117 ф'!$D$131+'[2]117 ф'!$D$132)/1000</f>
        <v>10975</v>
      </c>
      <c r="Q30" s="87"/>
      <c r="R30" s="56">
        <v>0</v>
      </c>
      <c r="S30" s="57">
        <v>0</v>
      </c>
      <c r="T30" s="36"/>
    </row>
    <row r="31" spans="1:19" ht="67.5">
      <c r="A31" s="65" t="s">
        <v>112</v>
      </c>
      <c r="B31" s="50" t="s">
        <v>113</v>
      </c>
      <c r="C31" s="66" t="s">
        <v>114</v>
      </c>
      <c r="D31" s="48" t="s">
        <v>111</v>
      </c>
      <c r="E31" s="61" t="s">
        <v>49</v>
      </c>
      <c r="F31" s="61">
        <v>34</v>
      </c>
      <c r="G31" s="61" t="s">
        <v>50</v>
      </c>
      <c r="H31" s="50" t="s">
        <v>51</v>
      </c>
      <c r="I31" s="50" t="s">
        <v>51</v>
      </c>
      <c r="J31" s="50" t="s">
        <v>51</v>
      </c>
      <c r="K31" s="51" t="s">
        <v>52</v>
      </c>
      <c r="L31" s="52" t="s">
        <v>51</v>
      </c>
      <c r="M31" s="51" t="s">
        <v>89</v>
      </c>
      <c r="N31" s="53">
        <v>1400</v>
      </c>
      <c r="O31" s="53">
        <v>1013.08147</v>
      </c>
      <c r="P31" s="67">
        <f>'[2]117 ф'!$D$128/1000</f>
        <v>1600</v>
      </c>
      <c r="Q31" s="87"/>
      <c r="R31" s="56">
        <v>0</v>
      </c>
      <c r="S31" s="57">
        <v>0</v>
      </c>
    </row>
    <row r="32" spans="1:19" ht="78.75">
      <c r="A32" s="65" t="s">
        <v>115</v>
      </c>
      <c r="B32" s="50" t="s">
        <v>116</v>
      </c>
      <c r="C32" s="66" t="s">
        <v>117</v>
      </c>
      <c r="D32" s="48" t="s">
        <v>118</v>
      </c>
      <c r="E32" s="61" t="s">
        <v>49</v>
      </c>
      <c r="F32" s="61">
        <v>34</v>
      </c>
      <c r="G32" s="61" t="s">
        <v>50</v>
      </c>
      <c r="H32" s="50" t="s">
        <v>51</v>
      </c>
      <c r="I32" s="50" t="s">
        <v>51</v>
      </c>
      <c r="J32" s="51" t="s">
        <v>51</v>
      </c>
      <c r="K32" s="51" t="s">
        <v>108</v>
      </c>
      <c r="L32" s="52" t="s">
        <v>51</v>
      </c>
      <c r="M32" s="51" t="s">
        <v>84</v>
      </c>
      <c r="N32" s="53">
        <v>109.6</v>
      </c>
      <c r="O32" s="53">
        <v>109.62931</v>
      </c>
      <c r="P32" s="67">
        <f>'[2]117 ф'!$D$133/1000</f>
        <v>150</v>
      </c>
      <c r="Q32" s="87"/>
      <c r="R32" s="56">
        <v>0</v>
      </c>
      <c r="S32" s="57">
        <v>0</v>
      </c>
    </row>
    <row r="33" spans="1:20" ht="67.5">
      <c r="A33" s="65"/>
      <c r="B33" s="50" t="s">
        <v>119</v>
      </c>
      <c r="C33" s="66" t="s">
        <v>120</v>
      </c>
      <c r="D33" s="48" t="s">
        <v>121</v>
      </c>
      <c r="E33" s="61" t="s">
        <v>49</v>
      </c>
      <c r="F33" s="61">
        <v>34</v>
      </c>
      <c r="G33" s="61" t="s">
        <v>50</v>
      </c>
      <c r="H33" s="50"/>
      <c r="I33" s="50"/>
      <c r="J33" s="50"/>
      <c r="K33" s="51" t="s">
        <v>52</v>
      </c>
      <c r="L33" s="52"/>
      <c r="M33" s="51" t="s">
        <v>122</v>
      </c>
      <c r="N33" s="53">
        <v>300</v>
      </c>
      <c r="O33" s="86">
        <v>0</v>
      </c>
      <c r="P33" s="67">
        <f>'[2]117 ф'!$D$99/1000</f>
        <v>300</v>
      </c>
      <c r="Q33" s="62"/>
      <c r="R33" s="83"/>
      <c r="S33" s="84"/>
      <c r="T33" s="36"/>
    </row>
    <row r="34" spans="1:19" ht="146.25">
      <c r="A34" s="65" t="s">
        <v>123</v>
      </c>
      <c r="B34" s="50" t="s">
        <v>124</v>
      </c>
      <c r="C34" s="66" t="s">
        <v>125</v>
      </c>
      <c r="D34" s="48" t="s">
        <v>97</v>
      </c>
      <c r="E34" s="61" t="s">
        <v>49</v>
      </c>
      <c r="F34" s="61">
        <v>34</v>
      </c>
      <c r="G34" s="61" t="s">
        <v>50</v>
      </c>
      <c r="H34" s="50" t="s">
        <v>51</v>
      </c>
      <c r="I34" s="50" t="s">
        <v>51</v>
      </c>
      <c r="J34" s="50" t="s">
        <v>51</v>
      </c>
      <c r="K34" s="51" t="s">
        <v>126</v>
      </c>
      <c r="L34" s="52" t="s">
        <v>51</v>
      </c>
      <c r="M34" s="51" t="s">
        <v>89</v>
      </c>
      <c r="N34" s="90"/>
      <c r="O34" s="91"/>
      <c r="P34" s="67">
        <f>('[2]117 ф'!$D$122)/1000</f>
        <v>4500</v>
      </c>
      <c r="Q34" s="62">
        <v>0</v>
      </c>
      <c r="R34" s="56">
        <v>0</v>
      </c>
      <c r="S34" s="57">
        <v>0</v>
      </c>
    </row>
    <row r="35" spans="1:19" ht="157.5">
      <c r="A35" s="65" t="s">
        <v>127</v>
      </c>
      <c r="B35" s="50" t="s">
        <v>128</v>
      </c>
      <c r="C35" s="66" t="s">
        <v>129</v>
      </c>
      <c r="D35" s="48" t="s">
        <v>130</v>
      </c>
      <c r="E35" s="61" t="s">
        <v>131</v>
      </c>
      <c r="F35" s="61" t="s">
        <v>132</v>
      </c>
      <c r="G35" s="61" t="s">
        <v>133</v>
      </c>
      <c r="H35" s="50" t="s">
        <v>134</v>
      </c>
      <c r="I35" s="50" t="s">
        <v>51</v>
      </c>
      <c r="J35" s="50" t="s">
        <v>51</v>
      </c>
      <c r="K35" s="51" t="s">
        <v>135</v>
      </c>
      <c r="L35" s="52" t="s">
        <v>51</v>
      </c>
      <c r="M35" s="51" t="s">
        <v>136</v>
      </c>
      <c r="N35" s="53">
        <v>43.5</v>
      </c>
      <c r="O35" s="53">
        <v>43.24775</v>
      </c>
      <c r="P35" s="67">
        <f>'[2]117 ф'!$D$136/1000</f>
        <v>43</v>
      </c>
      <c r="Q35" s="62"/>
      <c r="R35" s="56"/>
      <c r="S35" s="57"/>
    </row>
    <row r="36" spans="1:19" ht="117" customHeight="1">
      <c r="A36" s="65" t="s">
        <v>127</v>
      </c>
      <c r="B36" s="50" t="s">
        <v>128</v>
      </c>
      <c r="C36" s="66" t="s">
        <v>129</v>
      </c>
      <c r="D36" s="48" t="s">
        <v>137</v>
      </c>
      <c r="E36" s="61" t="s">
        <v>49</v>
      </c>
      <c r="F36" s="61">
        <v>34</v>
      </c>
      <c r="G36" s="61" t="s">
        <v>50</v>
      </c>
      <c r="H36" s="50" t="s">
        <v>51</v>
      </c>
      <c r="I36" s="50" t="s">
        <v>51</v>
      </c>
      <c r="J36" s="50" t="s">
        <v>51</v>
      </c>
      <c r="K36" s="51" t="s">
        <v>52</v>
      </c>
      <c r="L36" s="52"/>
      <c r="M36" s="51" t="s">
        <v>138</v>
      </c>
      <c r="N36" s="53">
        <f>657.4-N44</f>
        <v>207.39999999999998</v>
      </c>
      <c r="O36" s="53">
        <v>207.38598000000002</v>
      </c>
      <c r="P36" s="67">
        <f>('[2]117 ф'!$D$137+'[2]117 ф'!$D$139)/1000</f>
        <v>220</v>
      </c>
      <c r="Q36" s="62"/>
      <c r="R36" s="56"/>
      <c r="S36" s="57"/>
    </row>
    <row r="37" spans="1:19" ht="78.75" customHeight="1">
      <c r="A37" s="65" t="s">
        <v>139</v>
      </c>
      <c r="B37" s="50" t="s">
        <v>140</v>
      </c>
      <c r="C37" s="66" t="s">
        <v>141</v>
      </c>
      <c r="D37" s="48" t="s">
        <v>142</v>
      </c>
      <c r="E37" s="61" t="s">
        <v>49</v>
      </c>
      <c r="F37" s="61">
        <v>34</v>
      </c>
      <c r="G37" s="61" t="s">
        <v>50</v>
      </c>
      <c r="H37" s="50" t="s">
        <v>51</v>
      </c>
      <c r="I37" s="50" t="s">
        <v>51</v>
      </c>
      <c r="J37" s="50" t="s">
        <v>51</v>
      </c>
      <c r="K37" s="51" t="s">
        <v>52</v>
      </c>
      <c r="L37" s="52" t="s">
        <v>51</v>
      </c>
      <c r="M37" s="51" t="s">
        <v>53</v>
      </c>
      <c r="N37" s="53">
        <v>177</v>
      </c>
      <c r="O37" s="53">
        <v>173.08810999999997</v>
      </c>
      <c r="P37" s="54">
        <f>('[2]117 ф'!$D$121)/1000</f>
        <v>4129</v>
      </c>
      <c r="Q37" s="87"/>
      <c r="R37" s="56">
        <v>0</v>
      </c>
      <c r="S37" s="57">
        <v>0</v>
      </c>
    </row>
    <row r="38" spans="1:19" ht="47.25" customHeight="1">
      <c r="A38" s="65" t="s">
        <v>143</v>
      </c>
      <c r="B38" s="50" t="s">
        <v>144</v>
      </c>
      <c r="C38" s="66" t="s">
        <v>145</v>
      </c>
      <c r="D38" s="48" t="s">
        <v>146</v>
      </c>
      <c r="E38" s="61" t="s">
        <v>49</v>
      </c>
      <c r="F38" s="61">
        <v>34</v>
      </c>
      <c r="G38" s="61" t="s">
        <v>50</v>
      </c>
      <c r="H38" s="50" t="s">
        <v>51</v>
      </c>
      <c r="I38" s="50" t="s">
        <v>51</v>
      </c>
      <c r="J38" s="50" t="s">
        <v>51</v>
      </c>
      <c r="K38" s="51" t="s">
        <v>52</v>
      </c>
      <c r="L38" s="52" t="s">
        <v>51</v>
      </c>
      <c r="M38" s="51" t="s">
        <v>84</v>
      </c>
      <c r="N38" s="53">
        <v>5994.4</v>
      </c>
      <c r="O38" s="53">
        <v>5736.097</v>
      </c>
      <c r="P38" s="54">
        <f>'[2]117 ф'!$D$126/1000</f>
        <v>5000</v>
      </c>
      <c r="Q38" s="87"/>
      <c r="R38" s="56">
        <v>0</v>
      </c>
      <c r="S38" s="57">
        <v>0</v>
      </c>
    </row>
    <row r="39" spans="1:19" ht="23.25" customHeight="1" thickBot="1">
      <c r="A39" s="65"/>
      <c r="B39" s="50" t="s">
        <v>47</v>
      </c>
      <c r="C39" s="66" t="s">
        <v>145</v>
      </c>
      <c r="D39" s="48" t="s">
        <v>146</v>
      </c>
      <c r="E39" s="61" t="s">
        <v>49</v>
      </c>
      <c r="F39" s="61">
        <v>34</v>
      </c>
      <c r="G39" s="61" t="s">
        <v>50</v>
      </c>
      <c r="H39" s="50"/>
      <c r="I39" s="50"/>
      <c r="J39" s="50"/>
      <c r="K39" s="51" t="s">
        <v>52</v>
      </c>
      <c r="L39" s="52"/>
      <c r="M39" s="51" t="s">
        <v>147</v>
      </c>
      <c r="N39" s="53">
        <v>3986</v>
      </c>
      <c r="O39" s="86">
        <v>3986</v>
      </c>
      <c r="P39" s="54">
        <f>'[2]117 ф'!$D$123/1000</f>
        <v>4080</v>
      </c>
      <c r="Q39" s="92"/>
      <c r="R39" s="93"/>
      <c r="S39" s="94"/>
    </row>
    <row r="40" spans="1:19" s="3" customFormat="1" ht="58.5" customHeight="1" thickBot="1">
      <c r="A40" s="95" t="s">
        <v>148</v>
      </c>
      <c r="B40" s="96" t="s">
        <v>149</v>
      </c>
      <c r="C40" s="97" t="s">
        <v>150</v>
      </c>
      <c r="D40" s="98"/>
      <c r="E40" s="99"/>
      <c r="F40" s="99"/>
      <c r="G40" s="99"/>
      <c r="H40" s="99"/>
      <c r="I40" s="99"/>
      <c r="J40" s="99"/>
      <c r="K40" s="51" t="s">
        <v>52</v>
      </c>
      <c r="L40" s="99"/>
      <c r="M40" s="99"/>
      <c r="N40" s="100">
        <f>SUM(N41:N44)</f>
        <v>1736.8</v>
      </c>
      <c r="O40" s="101">
        <f>SUM(O41:O44)</f>
        <v>1248.83594</v>
      </c>
      <c r="P40" s="102">
        <f>SUM(P41:P44)</f>
        <v>936.3</v>
      </c>
      <c r="Q40" s="103" t="e">
        <f>SUM(#REF!)</f>
        <v>#REF!</v>
      </c>
      <c r="R40" s="104">
        <v>0</v>
      </c>
      <c r="S40" s="105">
        <v>0</v>
      </c>
    </row>
    <row r="41" spans="1:19" ht="67.5">
      <c r="A41" s="65" t="s">
        <v>151</v>
      </c>
      <c r="B41" s="50" t="s">
        <v>152</v>
      </c>
      <c r="C41" s="66" t="s">
        <v>153</v>
      </c>
      <c r="D41" s="48" t="s">
        <v>97</v>
      </c>
      <c r="E41" s="61" t="s">
        <v>49</v>
      </c>
      <c r="F41" s="61">
        <v>34</v>
      </c>
      <c r="G41" s="61" t="s">
        <v>50</v>
      </c>
      <c r="H41" s="50" t="s">
        <v>51</v>
      </c>
      <c r="I41" s="50" t="s">
        <v>51</v>
      </c>
      <c r="J41" s="50" t="s">
        <v>51</v>
      </c>
      <c r="K41" s="51" t="s">
        <v>52</v>
      </c>
      <c r="L41" s="52" t="s">
        <v>51</v>
      </c>
      <c r="M41" s="51" t="s">
        <v>53</v>
      </c>
      <c r="N41" s="53">
        <v>21.9</v>
      </c>
      <c r="O41" s="86">
        <v>21.9</v>
      </c>
      <c r="P41" s="106"/>
      <c r="Q41" s="107"/>
      <c r="R41" s="93"/>
      <c r="S41" s="94"/>
    </row>
    <row r="42" spans="1:19" ht="135">
      <c r="A42" s="65" t="s">
        <v>151</v>
      </c>
      <c r="B42" s="50" t="s">
        <v>152</v>
      </c>
      <c r="C42" s="66" t="s">
        <v>153</v>
      </c>
      <c r="D42" s="48" t="s">
        <v>78</v>
      </c>
      <c r="E42" s="61" t="s">
        <v>49</v>
      </c>
      <c r="F42" s="61" t="s">
        <v>154</v>
      </c>
      <c r="G42" s="61" t="s">
        <v>50</v>
      </c>
      <c r="H42" s="50" t="s">
        <v>51</v>
      </c>
      <c r="I42" s="50" t="s">
        <v>51</v>
      </c>
      <c r="J42" s="50" t="s">
        <v>51</v>
      </c>
      <c r="K42" s="51" t="s">
        <v>155</v>
      </c>
      <c r="L42" s="52" t="s">
        <v>51</v>
      </c>
      <c r="M42" s="50" t="s">
        <v>53</v>
      </c>
      <c r="N42" s="53">
        <v>792</v>
      </c>
      <c r="O42" s="86">
        <v>792</v>
      </c>
      <c r="P42" s="67">
        <f>'[2]117 ф'!$D$135/1000</f>
        <v>936.3</v>
      </c>
      <c r="Q42" s="62"/>
      <c r="R42" s="56"/>
      <c r="S42" s="56"/>
    </row>
    <row r="43" spans="1:19" ht="67.5">
      <c r="A43" s="65" t="s">
        <v>151</v>
      </c>
      <c r="B43" s="50" t="s">
        <v>152</v>
      </c>
      <c r="C43" s="66" t="s">
        <v>153</v>
      </c>
      <c r="D43" s="48" t="s">
        <v>65</v>
      </c>
      <c r="E43" s="61" t="s">
        <v>49</v>
      </c>
      <c r="F43" s="61" t="s">
        <v>154</v>
      </c>
      <c r="G43" s="61" t="s">
        <v>50</v>
      </c>
      <c r="H43" s="50" t="s">
        <v>51</v>
      </c>
      <c r="I43" s="50" t="s">
        <v>51</v>
      </c>
      <c r="J43" s="50" t="s">
        <v>51</v>
      </c>
      <c r="K43" s="51" t="s">
        <v>156</v>
      </c>
      <c r="L43" s="52" t="s">
        <v>51</v>
      </c>
      <c r="M43" s="51" t="s">
        <v>84</v>
      </c>
      <c r="N43" s="53">
        <v>472.9</v>
      </c>
      <c r="O43" s="86">
        <v>0</v>
      </c>
      <c r="P43" s="106"/>
      <c r="Q43" s="107"/>
      <c r="R43" s="93"/>
      <c r="S43" s="94"/>
    </row>
    <row r="44" spans="1:19" ht="124.5" thickBot="1">
      <c r="A44" s="65" t="s">
        <v>151</v>
      </c>
      <c r="B44" s="50" t="s">
        <v>152</v>
      </c>
      <c r="C44" s="66" t="s">
        <v>153</v>
      </c>
      <c r="D44" s="48" t="s">
        <v>137</v>
      </c>
      <c r="E44" s="50"/>
      <c r="F44" s="50"/>
      <c r="G44" s="50"/>
      <c r="H44" s="50"/>
      <c r="I44" s="50"/>
      <c r="J44" s="50"/>
      <c r="K44" s="51" t="s">
        <v>157</v>
      </c>
      <c r="L44" s="52"/>
      <c r="M44" s="51" t="s">
        <v>158</v>
      </c>
      <c r="N44" s="108">
        <v>450</v>
      </c>
      <c r="O44" s="108">
        <f>('[1]117 ф'!$F$142)/1000</f>
        <v>434.93594</v>
      </c>
      <c r="P44" s="106"/>
      <c r="Q44" s="107"/>
      <c r="R44" s="93"/>
      <c r="S44" s="94"/>
    </row>
    <row r="45" spans="1:19" s="3" customFormat="1" ht="114" customHeight="1" thickBot="1">
      <c r="A45" s="95" t="s">
        <v>159</v>
      </c>
      <c r="B45" s="96" t="s">
        <v>160</v>
      </c>
      <c r="C45" s="97" t="s">
        <v>161</v>
      </c>
      <c r="D45" s="98"/>
      <c r="E45" s="99"/>
      <c r="F45" s="99"/>
      <c r="G45" s="99"/>
      <c r="H45" s="99"/>
      <c r="I45" s="99"/>
      <c r="J45" s="99"/>
      <c r="K45" s="51" t="s">
        <v>52</v>
      </c>
      <c r="L45" s="99"/>
      <c r="M45" s="99"/>
      <c r="N45" s="101">
        <f>SUM(N47:N47)</f>
        <v>4374</v>
      </c>
      <c r="O45" s="101">
        <f>SUM(O47:O47)</f>
        <v>3374</v>
      </c>
      <c r="P45" s="102">
        <f>SUM(P47:P47)</f>
        <v>300</v>
      </c>
      <c r="Q45" s="103">
        <f>SUM(Q47:Q47)</f>
        <v>0</v>
      </c>
      <c r="R45" s="104">
        <v>0</v>
      </c>
      <c r="S45" s="105">
        <v>0</v>
      </c>
    </row>
    <row r="46" spans="1:19" ht="70.5" customHeight="1">
      <c r="A46" s="37"/>
      <c r="B46" s="38" t="s">
        <v>162</v>
      </c>
      <c r="C46" s="66" t="s">
        <v>161</v>
      </c>
      <c r="D46" s="109" t="s">
        <v>163</v>
      </c>
      <c r="E46" s="41"/>
      <c r="F46" s="41"/>
      <c r="G46" s="41"/>
      <c r="H46" s="73" t="s">
        <v>164</v>
      </c>
      <c r="I46" s="41"/>
      <c r="J46" s="110" t="s">
        <v>165</v>
      </c>
      <c r="K46" s="51" t="s">
        <v>52</v>
      </c>
      <c r="L46" s="42"/>
      <c r="M46" s="42"/>
      <c r="N46" s="101">
        <v>164.5</v>
      </c>
      <c r="O46" s="101">
        <v>164.5</v>
      </c>
      <c r="P46" s="102">
        <v>194.447</v>
      </c>
      <c r="Q46" s="111"/>
      <c r="R46" s="112"/>
      <c r="S46" s="113"/>
    </row>
    <row r="47" spans="1:19" ht="77.25" customHeight="1" thickBot="1">
      <c r="A47" s="65" t="s">
        <v>166</v>
      </c>
      <c r="B47" s="50" t="s">
        <v>167</v>
      </c>
      <c r="C47" s="66" t="s">
        <v>168</v>
      </c>
      <c r="D47" s="48" t="s">
        <v>146</v>
      </c>
      <c r="E47" s="50" t="s">
        <v>51</v>
      </c>
      <c r="F47" s="50" t="s">
        <v>51</v>
      </c>
      <c r="G47" s="50" t="s">
        <v>51</v>
      </c>
      <c r="H47" s="50" t="s">
        <v>51</v>
      </c>
      <c r="I47" s="50" t="s">
        <v>51</v>
      </c>
      <c r="J47" s="50" t="s">
        <v>51</v>
      </c>
      <c r="K47" s="51" t="s">
        <v>169</v>
      </c>
      <c r="L47" s="51" t="s">
        <v>51</v>
      </c>
      <c r="M47" s="51" t="s">
        <v>89</v>
      </c>
      <c r="N47" s="86">
        <v>4374</v>
      </c>
      <c r="O47" s="86">
        <v>3374</v>
      </c>
      <c r="P47" s="106">
        <f>'[2]117 ф'!$D$125/1000</f>
        <v>300</v>
      </c>
      <c r="Q47" s="62"/>
      <c r="R47" s="56">
        <v>0</v>
      </c>
      <c r="S47" s="57">
        <v>0</v>
      </c>
    </row>
    <row r="48" spans="1:19" ht="13.5" thickBot="1">
      <c r="A48" s="114" t="s">
        <v>170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5"/>
      <c r="L48" s="115"/>
      <c r="M48" s="115"/>
      <c r="N48" s="101">
        <f>N13+N40+N45+N46</f>
        <v>42664.49508</v>
      </c>
      <c r="O48" s="101">
        <f>O13+O40+O45+O46</f>
        <v>37552.689790000004</v>
      </c>
      <c r="P48" s="101">
        <f>P13+P40+P45+P46</f>
        <v>64442.001000000004</v>
      </c>
      <c r="Q48" s="116" t="e">
        <f>Q13+Q40+Q45+Q46</f>
        <v>#REF!</v>
      </c>
      <c r="R48" s="117">
        <v>0</v>
      </c>
      <c r="S48" s="118">
        <v>0</v>
      </c>
    </row>
    <row r="49" spans="11:17" ht="12.75">
      <c r="K49" s="119"/>
      <c r="L49" s="119"/>
      <c r="M49" s="119"/>
      <c r="N49" s="120"/>
      <c r="O49" s="120"/>
      <c r="P49" s="121"/>
      <c r="Q49" s="3"/>
    </row>
    <row r="50" spans="11:20" ht="12.75">
      <c r="K50" s="119"/>
      <c r="L50" s="119"/>
      <c r="M50" s="122"/>
      <c r="N50" s="123">
        <v>42664.5</v>
      </c>
      <c r="O50" s="123">
        <v>37552.654</v>
      </c>
      <c r="P50" s="123">
        <v>64441.9</v>
      </c>
      <c r="Q50" s="122"/>
      <c r="R50" s="122"/>
      <c r="S50" s="122"/>
      <c r="T50" s="122"/>
    </row>
    <row r="51" spans="11:20" ht="12.75">
      <c r="K51" s="119"/>
      <c r="L51" s="119"/>
      <c r="M51" s="122"/>
      <c r="N51" s="124">
        <f>N48-N50</f>
        <v>-0.004919999999401625</v>
      </c>
      <c r="O51" s="124">
        <f>O48-O50</f>
        <v>0.035790000001725275</v>
      </c>
      <c r="P51" s="124">
        <f>P48-P50</f>
        <v>0.10100000000238651</v>
      </c>
      <c r="Q51" s="122"/>
      <c r="R51" s="122"/>
      <c r="S51" s="122"/>
      <c r="T51" s="122"/>
    </row>
    <row r="52" spans="11:20" ht="12.75">
      <c r="K52" s="119"/>
      <c r="L52" s="119"/>
      <c r="M52" s="122"/>
      <c r="N52" s="123"/>
      <c r="O52" s="124"/>
      <c r="P52" s="123"/>
      <c r="Q52" s="125"/>
      <c r="R52" s="122"/>
      <c r="S52" s="122"/>
      <c r="T52" s="122"/>
    </row>
    <row r="53" spans="11:17" ht="12.75">
      <c r="K53" s="119"/>
      <c r="L53" s="119"/>
      <c r="M53" s="119"/>
      <c r="N53" s="126"/>
      <c r="O53" s="120"/>
      <c r="P53" s="127"/>
      <c r="Q53" s="3"/>
    </row>
    <row r="54" spans="11:17" ht="12.75">
      <c r="K54" s="119"/>
      <c r="L54" s="119"/>
      <c r="M54" s="119"/>
      <c r="N54" s="120"/>
      <c r="O54" s="127"/>
      <c r="P54" s="127"/>
      <c r="Q54" s="3"/>
    </row>
    <row r="55" spans="11:17" ht="12.75">
      <c r="K55" s="119"/>
      <c r="L55" s="119"/>
      <c r="M55" s="119"/>
      <c r="N55" s="128"/>
      <c r="O55" s="129"/>
      <c r="P55" s="127"/>
      <c r="Q55" s="3"/>
    </row>
    <row r="56" spans="11:17" ht="12.75">
      <c r="K56" s="119"/>
      <c r="L56" s="119"/>
      <c r="M56" s="119"/>
      <c r="N56" s="120"/>
      <c r="O56" s="127"/>
      <c r="P56" s="127"/>
      <c r="Q56" s="3"/>
    </row>
    <row r="57" spans="11:17" ht="12.75">
      <c r="K57" s="119"/>
      <c r="L57" s="119"/>
      <c r="M57" s="119"/>
      <c r="N57" s="126"/>
      <c r="O57" s="127"/>
      <c r="P57" s="127"/>
      <c r="Q57" s="3"/>
    </row>
    <row r="58" spans="11:17" ht="12.75">
      <c r="K58" s="119"/>
      <c r="L58" s="119"/>
      <c r="M58" s="119"/>
      <c r="N58" s="120"/>
      <c r="O58" s="127"/>
      <c r="P58" s="127"/>
      <c r="Q58" s="3"/>
    </row>
    <row r="59" spans="11:17" ht="12.75">
      <c r="K59" s="119"/>
      <c r="L59" s="119"/>
      <c r="M59" s="119"/>
      <c r="N59" s="120"/>
      <c r="O59" s="127"/>
      <c r="P59" s="127"/>
      <c r="Q59" s="3"/>
    </row>
    <row r="60" spans="11:17" ht="12.75">
      <c r="K60" s="119"/>
      <c r="L60" s="119"/>
      <c r="M60" s="119"/>
      <c r="N60" s="126"/>
      <c r="O60" s="127"/>
      <c r="P60" s="127"/>
      <c r="Q60" s="3"/>
    </row>
    <row r="61" spans="11:17" ht="12.75">
      <c r="K61" s="119"/>
      <c r="L61" s="119"/>
      <c r="M61" s="119"/>
      <c r="N61" s="120"/>
      <c r="O61" s="127"/>
      <c r="P61" s="127"/>
      <c r="Q61" s="119"/>
    </row>
    <row r="62" spans="11:17" ht="12.75">
      <c r="K62" s="119"/>
      <c r="L62" s="119"/>
      <c r="M62" s="119"/>
      <c r="N62" s="120"/>
      <c r="O62" s="127"/>
      <c r="P62" s="127"/>
      <c r="Q62" s="119"/>
    </row>
    <row r="63" spans="11:17" ht="12.75">
      <c r="K63" s="119"/>
      <c r="L63" s="119"/>
      <c r="M63" s="119"/>
      <c r="N63" s="120"/>
      <c r="O63" s="127"/>
      <c r="P63" s="127"/>
      <c r="Q63" s="119"/>
    </row>
    <row r="64" spans="11:17" ht="12.75">
      <c r="K64" s="119"/>
      <c r="L64" s="119"/>
      <c r="M64" s="119"/>
      <c r="N64" s="120"/>
      <c r="O64" s="127"/>
      <c r="P64" s="127"/>
      <c r="Q64" s="119"/>
    </row>
    <row r="65" spans="11:17" ht="12.75">
      <c r="K65" s="119"/>
      <c r="L65" s="119"/>
      <c r="M65" s="119"/>
      <c r="N65" s="120"/>
      <c r="O65" s="127"/>
      <c r="P65" s="127"/>
      <c r="Q65" s="119"/>
    </row>
    <row r="66" spans="11:17" ht="12.75">
      <c r="K66" s="119"/>
      <c r="L66" s="119"/>
      <c r="M66" s="119"/>
      <c r="N66" s="120"/>
      <c r="O66" s="127"/>
      <c r="P66" s="127"/>
      <c r="Q66" s="119"/>
    </row>
    <row r="67" spans="11:17" ht="12.75">
      <c r="K67" s="119"/>
      <c r="L67" s="119"/>
      <c r="M67" s="119"/>
      <c r="N67" s="120"/>
      <c r="O67" s="127"/>
      <c r="P67" s="127"/>
      <c r="Q67" s="119"/>
    </row>
    <row r="68" spans="11:17" ht="12.75">
      <c r="K68" s="119"/>
      <c r="L68" s="119"/>
      <c r="M68" s="119"/>
      <c r="N68" s="120"/>
      <c r="O68" s="127"/>
      <c r="P68" s="127"/>
      <c r="Q68" s="119"/>
    </row>
    <row r="69" spans="11:17" ht="12.75">
      <c r="K69" s="119"/>
      <c r="L69" s="119"/>
      <c r="M69" s="119"/>
      <c r="N69" s="120"/>
      <c r="O69" s="127"/>
      <c r="P69" s="127"/>
      <c r="Q69" s="119"/>
    </row>
    <row r="70" spans="11:17" ht="12.75">
      <c r="K70" s="119"/>
      <c r="L70" s="119"/>
      <c r="M70" s="119"/>
      <c r="N70" s="120"/>
      <c r="O70" s="127"/>
      <c r="P70" s="127"/>
      <c r="Q70" s="119"/>
    </row>
    <row r="71" spans="11:17" ht="12.75">
      <c r="K71" s="119"/>
      <c r="L71" s="119"/>
      <c r="M71" s="119"/>
      <c r="N71" s="120"/>
      <c r="O71" s="127"/>
      <c r="P71" s="127"/>
      <c r="Q71" s="119"/>
    </row>
    <row r="72" spans="11:17" ht="12.75">
      <c r="K72" s="119"/>
      <c r="L72" s="119"/>
      <c r="M72" s="119"/>
      <c r="N72" s="120"/>
      <c r="O72" s="127"/>
      <c r="P72" s="127"/>
      <c r="Q72" s="119"/>
    </row>
    <row r="73" spans="11:17" ht="12.75">
      <c r="K73" s="119"/>
      <c r="L73" s="119"/>
      <c r="M73" s="119"/>
      <c r="N73" s="120"/>
      <c r="O73" s="130"/>
      <c r="P73" s="127"/>
      <c r="Q73" s="119"/>
    </row>
    <row r="74" spans="11:17" ht="12.75">
      <c r="K74" s="119"/>
      <c r="L74" s="119"/>
      <c r="M74" s="119"/>
      <c r="N74" s="120"/>
      <c r="O74" s="130"/>
      <c r="P74" s="127"/>
      <c r="Q74" s="119"/>
    </row>
    <row r="75" spans="11:17" ht="12.75">
      <c r="K75" s="119"/>
      <c r="L75" s="119"/>
      <c r="M75" s="119"/>
      <c r="N75" s="120"/>
      <c r="O75" s="130"/>
      <c r="P75" s="127"/>
      <c r="Q75" s="119"/>
    </row>
    <row r="76" spans="11:17" ht="12.75">
      <c r="K76" s="119"/>
      <c r="L76" s="119"/>
      <c r="M76" s="119"/>
      <c r="N76" s="120"/>
      <c r="O76" s="130"/>
      <c r="P76" s="127"/>
      <c r="Q76" s="119"/>
    </row>
    <row r="77" spans="11:17" ht="12.75">
      <c r="K77" s="119"/>
      <c r="L77" s="119"/>
      <c r="M77" s="119"/>
      <c r="N77" s="120"/>
      <c r="O77" s="130"/>
      <c r="P77" s="127"/>
      <c r="Q77" s="119"/>
    </row>
    <row r="78" spans="11:17" ht="12.75">
      <c r="K78" s="119"/>
      <c r="L78" s="119"/>
      <c r="M78" s="119"/>
      <c r="N78" s="120"/>
      <c r="O78" s="130"/>
      <c r="P78" s="127"/>
      <c r="Q78" s="119"/>
    </row>
    <row r="79" spans="11:17" ht="12.75">
      <c r="K79" s="119"/>
      <c r="L79" s="119"/>
      <c r="M79" s="119"/>
      <c r="N79" s="120"/>
      <c r="O79" s="130"/>
      <c r="P79" s="127"/>
      <c r="Q79" s="119"/>
    </row>
    <row r="80" spans="11:17" ht="12.75">
      <c r="K80" s="119"/>
      <c r="L80" s="119"/>
      <c r="M80" s="119"/>
      <c r="N80" s="120"/>
      <c r="O80" s="130"/>
      <c r="P80" s="127"/>
      <c r="Q80" s="119"/>
    </row>
    <row r="81" spans="11:17" ht="12.75">
      <c r="K81" s="119"/>
      <c r="L81" s="119"/>
      <c r="M81" s="119"/>
      <c r="N81" s="120"/>
      <c r="O81" s="130"/>
      <c r="P81" s="127"/>
      <c r="Q81" s="119"/>
    </row>
    <row r="82" spans="11:17" ht="12.75">
      <c r="K82" s="119"/>
      <c r="L82" s="119"/>
      <c r="M82" s="119"/>
      <c r="N82" s="120"/>
      <c r="O82" s="130"/>
      <c r="P82" s="127"/>
      <c r="Q82" s="119"/>
    </row>
    <row r="83" spans="11:17" ht="12.75">
      <c r="K83" s="119"/>
      <c r="L83" s="119"/>
      <c r="M83" s="119"/>
      <c r="N83" s="120"/>
      <c r="O83" s="130"/>
      <c r="P83" s="127"/>
      <c r="Q83" s="119"/>
    </row>
    <row r="84" spans="11:17" ht="12.75">
      <c r="K84" s="119"/>
      <c r="L84" s="119"/>
      <c r="M84" s="119"/>
      <c r="N84" s="120"/>
      <c r="O84" s="130"/>
      <c r="P84" s="127"/>
      <c r="Q84" s="119"/>
    </row>
    <row r="85" spans="11:17" ht="12.75">
      <c r="K85" s="119"/>
      <c r="L85" s="119"/>
      <c r="M85" s="119"/>
      <c r="N85" s="120"/>
      <c r="O85" s="130"/>
      <c r="P85" s="127"/>
      <c r="Q85" s="119"/>
    </row>
    <row r="86" spans="11:17" ht="12.75">
      <c r="K86" s="119"/>
      <c r="L86" s="119"/>
      <c r="M86" s="119"/>
      <c r="N86" s="120"/>
      <c r="O86" s="130"/>
      <c r="P86" s="127"/>
      <c r="Q86" s="119"/>
    </row>
    <row r="87" spans="11:17" ht="12.75">
      <c r="K87" s="119"/>
      <c r="L87" s="119"/>
      <c r="M87" s="119"/>
      <c r="N87" s="120"/>
      <c r="O87" s="130"/>
      <c r="P87" s="127"/>
      <c r="Q87" s="119"/>
    </row>
    <row r="88" spans="11:17" ht="12.75">
      <c r="K88" s="119"/>
      <c r="L88" s="119"/>
      <c r="M88" s="119"/>
      <c r="P88" s="119"/>
      <c r="Q88" s="119"/>
    </row>
    <row r="89" spans="11:17" ht="12.75">
      <c r="K89" s="119"/>
      <c r="L89" s="119"/>
      <c r="M89" s="119"/>
      <c r="P89" s="119"/>
      <c r="Q89" s="119"/>
    </row>
    <row r="90" spans="11:17" ht="12.75">
      <c r="K90" s="119"/>
      <c r="L90" s="119"/>
      <c r="M90" s="119"/>
      <c r="P90" s="119"/>
      <c r="Q90" s="119"/>
    </row>
    <row r="91" spans="11:17" ht="12.75">
      <c r="K91" s="119"/>
      <c r="L91" s="119"/>
      <c r="M91" s="119"/>
      <c r="P91" s="119"/>
      <c r="Q91" s="119"/>
    </row>
    <row r="92" spans="11:17" ht="12.75">
      <c r="K92" s="119"/>
      <c r="L92" s="119"/>
      <c r="M92" s="119"/>
      <c r="P92" s="119"/>
      <c r="Q92" s="119"/>
    </row>
    <row r="93" spans="11:16" ht="12.75">
      <c r="K93" s="119"/>
      <c r="L93" s="119"/>
      <c r="M93" s="119"/>
      <c r="P93" s="119"/>
    </row>
    <row r="94" spans="11:16" ht="12.75">
      <c r="K94" s="119"/>
      <c r="L94" s="119"/>
      <c r="M94" s="119"/>
      <c r="P94" s="119"/>
    </row>
    <row r="95" spans="11:13" ht="12.75">
      <c r="K95" s="119"/>
      <c r="L95" s="119"/>
      <c r="M95" s="119"/>
    </row>
  </sheetData>
  <sheetProtection/>
  <mergeCells count="4">
    <mergeCell ref="A3:S3"/>
    <mergeCell ref="C6:S6"/>
    <mergeCell ref="B14:B16"/>
    <mergeCell ref="B17:B2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2012-03-23T11:59:24Z</dcterms:created>
  <dcterms:modified xsi:type="dcterms:W3CDTF">2012-03-23T12:00:08Z</dcterms:modified>
  <cp:category/>
  <cp:version/>
  <cp:contentType/>
  <cp:contentStatus/>
</cp:coreProperties>
</file>